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754\Desktop\Website update\"/>
    </mc:Choice>
  </mc:AlternateContent>
  <bookViews>
    <workbookView xWindow="0" yWindow="0" windowWidth="16230" windowHeight="4785"/>
  </bookViews>
  <sheets>
    <sheet name="BS" sheetId="1" r:id="rId1"/>
    <sheet name="PL" sheetId="2" r:id="rId2"/>
  </sheets>
  <externalReferences>
    <externalReference r:id="rId3"/>
  </externalReferences>
  <definedNames>
    <definedName name="__bookmark_1">#REF!</definedName>
    <definedName name="__bookmark_2">#REF!</definedName>
    <definedName name="__bookmark_3">#REF!</definedName>
    <definedName name="__bookmark_4">#REF!</definedName>
    <definedName name="_xlnm.Print_Area" localSheetId="0">BS!$A$1:$F$55</definedName>
    <definedName name="_xlnm.Print_Area" localSheetId="1">PL!$B$2:$G$51</definedName>
  </definedNames>
  <calcPr calcId="152511"/>
</workbook>
</file>

<file path=xl/calcChain.xml><?xml version="1.0" encoding="utf-8"?>
<calcChain xmlns="http://schemas.openxmlformats.org/spreadsheetml/2006/main">
  <c r="D27" i="1" l="1"/>
  <c r="K39" i="2" l="1"/>
  <c r="K40" i="2" s="1"/>
  <c r="F22" i="2"/>
  <c r="E22" i="2"/>
  <c r="F20" i="2"/>
  <c r="E20" i="2"/>
  <c r="F18" i="2"/>
  <c r="E18" i="2"/>
  <c r="F15" i="2"/>
  <c r="E15" i="2"/>
  <c r="F14" i="2"/>
  <c r="E14" i="2"/>
  <c r="E16" i="2" s="1"/>
  <c r="F11" i="2"/>
  <c r="E11" i="2"/>
  <c r="F10" i="2"/>
  <c r="E10" i="2"/>
  <c r="C4" i="2"/>
  <c r="E29" i="1"/>
  <c r="D29" i="1"/>
  <c r="D26" i="1"/>
  <c r="E24" i="1"/>
  <c r="D24" i="1"/>
  <c r="E23" i="1"/>
  <c r="D23" i="1"/>
  <c r="E22" i="1"/>
  <c r="D22" i="1"/>
  <c r="E21" i="1"/>
  <c r="D21" i="1"/>
  <c r="E20" i="1"/>
  <c r="D20" i="1"/>
  <c r="E19" i="1"/>
  <c r="D19" i="1"/>
  <c r="E15" i="1"/>
  <c r="D15" i="1"/>
  <c r="E13" i="1"/>
  <c r="D13" i="1"/>
  <c r="E12" i="1"/>
  <c r="D12" i="1"/>
  <c r="E11" i="1"/>
  <c r="D11" i="1"/>
  <c r="E10" i="1"/>
  <c r="D10" i="1"/>
  <c r="E9" i="1"/>
  <c r="D9" i="1"/>
  <c r="E16" i="1" l="1"/>
  <c r="D16" i="1"/>
  <c r="F16" i="2"/>
  <c r="E12" i="2"/>
  <c r="E17" i="2" s="1"/>
  <c r="E19" i="2" s="1"/>
  <c r="E21" i="2" s="1"/>
  <c r="E24" i="2" s="1"/>
  <c r="I24" i="2" s="1"/>
  <c r="F12" i="2"/>
  <c r="F17" i="2" s="1"/>
  <c r="F19" i="2" s="1"/>
  <c r="F21" i="2" s="1"/>
  <c r="F24" i="2" s="1"/>
  <c r="E27" i="1"/>
</calcChain>
</file>

<file path=xl/sharedStrings.xml><?xml version="1.0" encoding="utf-8"?>
<sst xmlns="http://schemas.openxmlformats.org/spreadsheetml/2006/main" count="86" uniqueCount="63">
  <si>
    <t>THE  KARNATAKA  STATE  CO-OPERATIVE  APEX  BANK  LIMITED</t>
  </si>
  <si>
    <t>"UTHUNGA", No.1, Pampamahakavi road, Chamrajpet, Bangalore, Karnataka 560018</t>
  </si>
  <si>
    <t>Balance Sheet As at 31st March 2023</t>
  </si>
  <si>
    <t>(Amount in Rs)</t>
  </si>
  <si>
    <t>Particulars</t>
  </si>
  <si>
    <t>Schedule No.</t>
  </si>
  <si>
    <t xml:space="preserve"> As at       31.03.2023</t>
  </si>
  <si>
    <t xml:space="preserve"> As at       31.03.2022</t>
  </si>
  <si>
    <t>CAPITAL LIABILITIES</t>
  </si>
  <si>
    <t>Capital</t>
  </si>
  <si>
    <t>Reserves and surplus</t>
  </si>
  <si>
    <t>Deposits</t>
  </si>
  <si>
    <t>Borrowings</t>
  </si>
  <si>
    <t>Other liabilities and provisions</t>
  </si>
  <si>
    <t>Branch Adjustment</t>
  </si>
  <si>
    <t>Overdue Interest Reserve (As per contra)</t>
  </si>
  <si>
    <t>Total</t>
  </si>
  <si>
    <t>ASSETS</t>
  </si>
  <si>
    <t>Cash and Balances with Reserve Bank of India</t>
  </si>
  <si>
    <t>Balances with other Banks and money at call and short notice</t>
  </si>
  <si>
    <t>Investments</t>
  </si>
  <si>
    <t>Advances</t>
  </si>
  <si>
    <t>Fixed Assets</t>
  </si>
  <si>
    <t>Other Assets</t>
  </si>
  <si>
    <t>Contingent liabilities</t>
  </si>
  <si>
    <t>Significant Accounting policies &amp; Other Explanatory Information</t>
  </si>
  <si>
    <t>Schedules 1 to 12 &amp; 20  forms an integral part of Balance sheet</t>
  </si>
  <si>
    <t>This is the Balance Sheet referred to in our report</t>
  </si>
  <si>
    <t>For Ramraj &amp; Co,</t>
  </si>
  <si>
    <t>Chartered Accountants</t>
  </si>
  <si>
    <t>FRN No: 002839S</t>
  </si>
  <si>
    <t>CA P Karunakara Naidu</t>
  </si>
  <si>
    <t>Belli Prakash</t>
  </si>
  <si>
    <t>Partner</t>
  </si>
  <si>
    <t xml:space="preserve">  President</t>
  </si>
  <si>
    <t>Membership No: 210603</t>
  </si>
  <si>
    <t xml:space="preserve"> </t>
  </si>
  <si>
    <t>Place: Bangalore</t>
  </si>
  <si>
    <t xml:space="preserve">Date: </t>
  </si>
  <si>
    <t>Director</t>
  </si>
  <si>
    <t xml:space="preserve">        Shivaputrappa B Budanur                                      Mangala H Nayak                Aswathanarayana              Belliappa M K</t>
  </si>
  <si>
    <t>Chief Executive Officer                                         CGM (F &amp; A)                     CGM (A &amp; D)             GM (Banking)</t>
  </si>
  <si>
    <t>Statement of Profit and Loss for the year ended 31st March 2023</t>
  </si>
  <si>
    <t>Year ended 31.03.2023</t>
  </si>
  <si>
    <t>Year ended 31.03.2022</t>
  </si>
  <si>
    <t>I. Income</t>
  </si>
  <si>
    <t xml:space="preserve">      Interest earned</t>
  </si>
  <si>
    <t xml:space="preserve">      Other Income</t>
  </si>
  <si>
    <t>II. Expenditure</t>
  </si>
  <si>
    <t xml:space="preserve">     Interest expended</t>
  </si>
  <si>
    <t xml:space="preserve">     Operating expenses</t>
  </si>
  <si>
    <t>III. Net Profit before Provisions, Taxes &amp; Apropriations</t>
  </si>
  <si>
    <t xml:space="preserve">     Provisions &amp; Contingencies</t>
  </si>
  <si>
    <t>V. Net Profit for the year before Taxes and appropriations</t>
  </si>
  <si>
    <t xml:space="preserve">    Provision for tax</t>
  </si>
  <si>
    <t>VI. Net Profit for the year after Taxes and before appropriations</t>
  </si>
  <si>
    <t xml:space="preserve">    Transfers to Reserve Fund</t>
  </si>
  <si>
    <t xml:space="preserve">      Appropriations</t>
  </si>
  <si>
    <t>Balance Carried to Balance Sheet</t>
  </si>
  <si>
    <t>Schedules 13 to 20 forms an integral part of Statement of Profit and Loss</t>
  </si>
  <si>
    <t xml:space="preserve">This is the Statement of Profit and </t>
  </si>
  <si>
    <t>Loss referred to in our report</t>
  </si>
  <si>
    <t xml:space="preserve">        Shivaputrappa B Budanur                                    Mangala H Nayak           Aswathanarayana           Belliappa M 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</si>
</sst>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##\ ##\ ##\ ##\ ##\ ##\ ###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5" fillId="0" borderId="0"/>
  </cellStyleXfs>
  <cellXfs count="10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5" fontId="2" fillId="0" borderId="0" xfId="1" applyNumberFormat="1" applyFont="1"/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165" fontId="2" fillId="0" borderId="2" xfId="1" applyNumberFormat="1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165" fontId="2" fillId="0" borderId="0" xfId="1" applyNumberFormat="1" applyFont="1" applyBorder="1"/>
    <xf numFmtId="165" fontId="2" fillId="0" borderId="0" xfId="1" applyNumberFormat="1" applyFont="1" applyBorder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165" fontId="3" fillId="0" borderId="6" xfId="1" applyNumberFormat="1" applyFont="1" applyBorder="1" applyAlignment="1">
      <alignment horizontal="center" wrapText="1"/>
    </xf>
    <xf numFmtId="165" fontId="2" fillId="0" borderId="0" xfId="0" applyNumberFormat="1" applyFont="1"/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165" fontId="2" fillId="0" borderId="7" xfId="1" applyNumberFormat="1" applyFont="1" applyBorder="1"/>
    <xf numFmtId="0" fontId="4" fillId="0" borderId="8" xfId="0" applyFont="1" applyBorder="1"/>
    <xf numFmtId="0" fontId="2" fillId="0" borderId="8" xfId="0" applyFont="1" applyBorder="1" applyAlignment="1">
      <alignment horizontal="center"/>
    </xf>
    <xf numFmtId="165" fontId="2" fillId="0" borderId="8" xfId="1" applyNumberFormat="1" applyFont="1" applyBorder="1"/>
    <xf numFmtId="0" fontId="2" fillId="2" borderId="0" xfId="0" applyFont="1" applyFill="1"/>
    <xf numFmtId="0" fontId="2" fillId="0" borderId="8" xfId="0" applyFont="1" applyBorder="1"/>
    <xf numFmtId="166" fontId="2" fillId="2" borderId="8" xfId="1" applyNumberFormat="1" applyFont="1" applyFill="1" applyBorder="1"/>
    <xf numFmtId="0" fontId="2" fillId="2" borderId="5" xfId="0" applyFont="1" applyFill="1" applyBorder="1"/>
    <xf numFmtId="0" fontId="3" fillId="0" borderId="4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0" fontId="3" fillId="2" borderId="5" xfId="0" applyFont="1" applyFill="1" applyBorder="1"/>
    <xf numFmtId="0" fontId="3" fillId="0" borderId="0" xfId="0" applyFont="1"/>
    <xf numFmtId="166" fontId="2" fillId="2" borderId="0" xfId="0" applyNumberFormat="1" applyFont="1" applyFill="1"/>
    <xf numFmtId="164" fontId="2" fillId="0" borderId="0" xfId="1" applyFont="1"/>
    <xf numFmtId="164" fontId="2" fillId="2" borderId="0" xfId="0" applyNumberFormat="1" applyFont="1" applyFill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165" fontId="2" fillId="2" borderId="9" xfId="1" applyNumberFormat="1" applyFont="1" applyFill="1" applyBorder="1"/>
    <xf numFmtId="0" fontId="2" fillId="0" borderId="6" xfId="0" applyFont="1" applyBorder="1"/>
    <xf numFmtId="0" fontId="2" fillId="0" borderId="6" xfId="0" applyFont="1" applyBorder="1" applyAlignment="1">
      <alignment horizontal="center" vertical="center"/>
    </xf>
    <xf numFmtId="165" fontId="2" fillId="2" borderId="6" xfId="1" applyNumberFormat="1" applyFont="1" applyFill="1" applyBorder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164" fontId="2" fillId="0" borderId="0" xfId="0" applyNumberFormat="1" applyFont="1"/>
    <xf numFmtId="0" fontId="2" fillId="0" borderId="10" xfId="0" applyFont="1" applyBorder="1"/>
    <xf numFmtId="0" fontId="2" fillId="0" borderId="11" xfId="0" applyFont="1" applyBorder="1"/>
    <xf numFmtId="165" fontId="2" fillId="0" borderId="11" xfId="1" applyNumberFormat="1" applyFont="1" applyBorder="1"/>
    <xf numFmtId="0" fontId="2" fillId="0" borderId="12" xfId="0" applyFont="1" applyBorder="1"/>
    <xf numFmtId="165" fontId="2" fillId="0" borderId="0" xfId="1" applyNumberFormat="1" applyFont="1" applyBorder="1" applyAlignment="1"/>
    <xf numFmtId="165" fontId="2" fillId="0" borderId="0" xfId="1" applyNumberFormat="1" applyFont="1" applyBorder="1" applyAlignment="1">
      <alignment horizontal="center"/>
    </xf>
    <xf numFmtId="165" fontId="2" fillId="0" borderId="7" xfId="1" applyNumberFormat="1" applyFont="1" applyBorder="1" applyAlignment="1"/>
    <xf numFmtId="166" fontId="2" fillId="0" borderId="8" xfId="1" applyNumberFormat="1" applyFont="1" applyBorder="1"/>
    <xf numFmtId="0" fontId="3" fillId="0" borderId="5" xfId="0" applyFont="1" applyBorder="1"/>
    <xf numFmtId="2" fontId="7" fillId="0" borderId="0" xfId="0" applyNumberFormat="1" applyFont="1"/>
    <xf numFmtId="9" fontId="3" fillId="2" borderId="0" xfId="2" applyFont="1" applyFill="1" applyBorder="1"/>
    <xf numFmtId="1" fontId="2" fillId="2" borderId="0" xfId="0" applyNumberFormat="1" applyFont="1" applyFill="1"/>
    <xf numFmtId="1" fontId="8" fillId="2" borderId="0" xfId="0" applyNumberFormat="1" applyFont="1" applyFill="1"/>
    <xf numFmtId="166" fontId="2" fillId="0" borderId="0" xfId="0" applyNumberFormat="1" applyFont="1"/>
    <xf numFmtId="0" fontId="3" fillId="0" borderId="8" xfId="0" applyFont="1" applyBorder="1" applyAlignment="1">
      <alignment horizontal="left" wrapText="1"/>
    </xf>
    <xf numFmtId="0" fontId="2" fillId="0" borderId="4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 wrapText="1"/>
    </xf>
    <xf numFmtId="0" fontId="3" fillId="0" borderId="9" xfId="0" applyFont="1" applyBorder="1" applyAlignment="1">
      <alignment horizontal="center" vertical="center"/>
    </xf>
    <xf numFmtId="165" fontId="2" fillId="0" borderId="0" xfId="1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165" fontId="2" fillId="0" borderId="6" xfId="1" applyNumberFormat="1" applyFont="1" applyBorder="1"/>
    <xf numFmtId="0" fontId="3" fillId="0" borderId="0" xfId="0" applyFont="1" applyAlignment="1">
      <alignment wrapText="1"/>
    </xf>
    <xf numFmtId="165" fontId="3" fillId="0" borderId="0" xfId="1" applyNumberFormat="1" applyFont="1" applyBorder="1" applyAlignment="1"/>
    <xf numFmtId="0" fontId="2" fillId="0" borderId="11" xfId="0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165" fontId="3" fillId="0" borderId="0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5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11" xfId="0" applyFont="1" applyBorder="1" applyAlignment="1">
      <alignment horizontal="center" vertical="center"/>
    </xf>
    <xf numFmtId="166" fontId="9" fillId="0" borderId="8" xfId="1" applyNumberFormat="1" applyFont="1" applyBorder="1"/>
    <xf numFmtId="166" fontId="10" fillId="0" borderId="6" xfId="1" applyNumberFormat="1" applyFont="1" applyBorder="1"/>
    <xf numFmtId="165" fontId="9" fillId="0" borderId="8" xfId="1" applyNumberFormat="1" applyFont="1" applyBorder="1"/>
    <xf numFmtId="166" fontId="9" fillId="0" borderId="6" xfId="1" applyNumberFormat="1" applyFont="1" applyBorder="1"/>
    <xf numFmtId="166" fontId="10" fillId="0" borderId="7" xfId="1" applyNumberFormat="1" applyFont="1" applyBorder="1"/>
    <xf numFmtId="166" fontId="9" fillId="2" borderId="8" xfId="1" applyNumberFormat="1" applyFont="1" applyFill="1" applyBorder="1"/>
    <xf numFmtId="166" fontId="10" fillId="2" borderId="7" xfId="1" applyNumberFormat="1" applyFont="1" applyFill="1" applyBorder="1"/>
    <xf numFmtId="165" fontId="9" fillId="2" borderId="8" xfId="1" applyNumberFormat="1" applyFont="1" applyFill="1" applyBorder="1" applyAlignment="1">
      <alignment vertical="center"/>
    </xf>
    <xf numFmtId="165" fontId="9" fillId="0" borderId="8" xfId="1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166" fontId="10" fillId="2" borderId="8" xfId="1" applyNumberFormat="1" applyFont="1" applyFill="1" applyBorder="1"/>
    <xf numFmtId="166" fontId="10" fillId="0" borderId="8" xfId="1" applyNumberFormat="1" applyFont="1" applyBorder="1"/>
    <xf numFmtId="165" fontId="10" fillId="0" borderId="6" xfId="1" applyNumberFormat="1" applyFont="1" applyBorder="1" applyAlignment="1">
      <alignment vertical="center"/>
    </xf>
    <xf numFmtId="165" fontId="9" fillId="2" borderId="0" xfId="1" applyNumberFormat="1" applyFont="1" applyFill="1"/>
    <xf numFmtId="166" fontId="9" fillId="0" borderId="8" xfId="1" applyNumberFormat="1" applyFont="1" applyFill="1" applyBorder="1"/>
    <xf numFmtId="166" fontId="10" fillId="2" borderId="6" xfId="1" applyNumberFormat="1" applyFont="1" applyFill="1" applyBorder="1"/>
    <xf numFmtId="165" fontId="9" fillId="2" borderId="8" xfId="1" applyNumberFormat="1" applyFont="1" applyFill="1" applyBorder="1"/>
    <xf numFmtId="166" fontId="9" fillId="2" borderId="8" xfId="1" applyNumberFormat="1" applyFont="1" applyFill="1" applyBorder="1" applyAlignment="1">
      <alignment horizontal="right"/>
    </xf>
  </cellXfs>
  <cellStyles count="7">
    <cellStyle name="Comma" xfId="1" builtinId="3"/>
    <cellStyle name="Comma 2" xfId="3"/>
    <cellStyle name="Comma 3" xfId="4"/>
    <cellStyle name="Normal" xfId="0" builtinId="0"/>
    <cellStyle name="Normal 2" xfId="5"/>
    <cellStyle name="Normal 3" xfId="6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22861</xdr:rowOff>
    </xdr:from>
    <xdr:to>
      <xdr:col>1</xdr:col>
      <xdr:colOff>609600</xdr:colOff>
      <xdr:row>2</xdr:row>
      <xdr:rowOff>91440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EDDD263-197D-4148-933B-714AA43E38A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3455" y="232411"/>
          <a:ext cx="893445" cy="4781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</xdr:row>
      <xdr:rowOff>45721</xdr:rowOff>
    </xdr:from>
    <xdr:to>
      <xdr:col>2</xdr:col>
      <xdr:colOff>632460</xdr:colOff>
      <xdr:row>3</xdr:row>
      <xdr:rowOff>99060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D17A09D-39A3-48A4-9548-204ECBDEE2E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9130" y="255271"/>
          <a:ext cx="878205" cy="46291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31/AppData/Local/Temp/Rar$DIa6964.21302/APEX%20FINANCIALS%202022-23%20-23.06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Cash Flow"/>
      <sheetName val="Sch 1"/>
      <sheetName val="Sch 2"/>
      <sheetName val="Sch 3-5"/>
      <sheetName val="Sch 6-12"/>
      <sheetName val="Sch 13-19"/>
      <sheetName val="Sub Schedule"/>
      <sheetName val="RF Ledger"/>
      <sheetName val="TB FY 20-21 before cl"/>
      <sheetName val="Deferred Tax"/>
      <sheetName val="Ratios"/>
      <sheetName val="CRAR Part A"/>
      <sheetName val="AS 17"/>
      <sheetName val="CRAR Part B"/>
      <sheetName val="NPA Prov"/>
      <sheetName val="Dep Sch"/>
      <sheetName val="TB31.03.2020"/>
      <sheetName val="Dep Sch Rev"/>
      <sheetName val="Premises"/>
      <sheetName val="Training College"/>
      <sheetName val="Non Banking Assets"/>
      <sheetName val="Furniture and Fixture"/>
      <sheetName val="Computers and Softwares"/>
      <sheetName val="Vehicles"/>
      <sheetName val="Variance "/>
      <sheetName val="TB FY 22-23"/>
      <sheetName val="OBS"/>
      <sheetName val="Sheet5"/>
      <sheetName val="RevTB"/>
      <sheetName val="R &amp; S Sch"/>
      <sheetName val="CF - FY 2018-19"/>
    </sheetNames>
    <sheetDataSet>
      <sheetData sheetId="0" refreshError="1">
        <row r="4">
          <cell r="C4" t="str">
            <v>"UTHUNGA", No.1, Pampamahakavi road, Chamrajpet, Bangalore, Karnataka 560018</v>
          </cell>
        </row>
      </sheetData>
      <sheetData sheetId="1" refreshError="1"/>
      <sheetData sheetId="2" refreshError="1"/>
      <sheetData sheetId="3" refreshError="1">
        <row r="21">
          <cell r="G21">
            <v>9580130400</v>
          </cell>
          <cell r="K21">
            <v>8804110400</v>
          </cell>
        </row>
      </sheetData>
      <sheetData sheetId="4" refreshError="1">
        <row r="205">
          <cell r="E205">
            <v>15466940357.700001</v>
          </cell>
          <cell r="F205">
            <v>13131931903</v>
          </cell>
        </row>
      </sheetData>
      <sheetData sheetId="5" refreshError="1">
        <row r="16">
          <cell r="D16">
            <v>126541228754</v>
          </cell>
        </row>
        <row r="21">
          <cell r="E21">
            <v>121953424925</v>
          </cell>
        </row>
        <row r="31">
          <cell r="D31">
            <v>148059677690</v>
          </cell>
          <cell r="E31">
            <v>124595453124</v>
          </cell>
        </row>
        <row r="60">
          <cell r="D60">
            <v>6975806124</v>
          </cell>
          <cell r="E60">
            <v>5805151066.71</v>
          </cell>
        </row>
      </sheetData>
      <sheetData sheetId="6" refreshError="1">
        <row r="8">
          <cell r="D8">
            <v>3603735712.0000482</v>
          </cell>
          <cell r="E8">
            <v>3931233976.3200002</v>
          </cell>
        </row>
        <row r="23">
          <cell r="D23">
            <v>752657586</v>
          </cell>
          <cell r="E23">
            <v>3504406732.27</v>
          </cell>
        </row>
        <row r="40">
          <cell r="D40">
            <v>54861653566</v>
          </cell>
          <cell r="E40">
            <v>59377102300.18</v>
          </cell>
        </row>
        <row r="57">
          <cell r="D57">
            <v>244434510749</v>
          </cell>
          <cell r="E57">
            <v>205543824634.06</v>
          </cell>
        </row>
        <row r="103">
          <cell r="D103">
            <v>491369709</v>
          </cell>
          <cell r="E103">
            <v>506078804.36565626</v>
          </cell>
        </row>
        <row r="121">
          <cell r="D121">
            <v>1521269942</v>
          </cell>
          <cell r="E121">
            <v>1313836078.01</v>
          </cell>
        </row>
        <row r="135">
          <cell r="D135">
            <v>679811515</v>
          </cell>
          <cell r="E135">
            <v>655118127</v>
          </cell>
        </row>
      </sheetData>
      <sheetData sheetId="7" refreshError="1">
        <row r="11">
          <cell r="D11">
            <v>19448792743</v>
          </cell>
          <cell r="E11">
            <v>15794217206.729998</v>
          </cell>
        </row>
        <row r="33">
          <cell r="D33">
            <v>78454576</v>
          </cell>
          <cell r="E33">
            <v>315214267.05000001</v>
          </cell>
        </row>
        <row r="41">
          <cell r="D41">
            <v>12942069552</v>
          </cell>
          <cell r="E41">
            <v>10308921245.99</v>
          </cell>
        </row>
        <row r="62">
          <cell r="D62">
            <v>1356266573</v>
          </cell>
          <cell r="E62">
            <v>1311103867.4300001</v>
          </cell>
        </row>
        <row r="72">
          <cell r="D72">
            <v>1175959568</v>
          </cell>
          <cell r="E72">
            <v>726616307.99000001</v>
          </cell>
        </row>
        <row r="96">
          <cell r="D96">
            <v>1761215197</v>
          </cell>
          <cell r="E96">
            <v>1839024644.1500001</v>
          </cell>
        </row>
        <row r="102">
          <cell r="D102">
            <v>1191736429</v>
          </cell>
          <cell r="E102">
            <v>1023765408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showGridLines="0" tabSelected="1" topLeftCell="A4" zoomScaleSheetLayoutView="80" workbookViewId="0">
      <selection activeCell="B8" sqref="B8"/>
    </sheetView>
  </sheetViews>
  <sheetFormatPr defaultColWidth="8.85546875" defaultRowHeight="15.75" x14ac:dyDescent="0.25"/>
  <cols>
    <col min="1" max="1" width="4.7109375" style="1" customWidth="1"/>
    <col min="2" max="2" width="60.7109375" style="1" customWidth="1"/>
    <col min="3" max="3" width="9.7109375" style="2" customWidth="1"/>
    <col min="4" max="5" width="18.7109375" style="3" customWidth="1"/>
    <col min="6" max="6" width="2.85546875" style="1" customWidth="1"/>
    <col min="7" max="7" width="23.28515625" style="1" customWidth="1"/>
    <col min="8" max="8" width="19.5703125" style="1" bestFit="1" customWidth="1"/>
    <col min="9" max="9" width="21.28515625" style="1" bestFit="1" customWidth="1"/>
    <col min="10" max="10" width="17" style="1" bestFit="1" customWidth="1"/>
    <col min="11" max="11" width="17.7109375" style="1" bestFit="1" customWidth="1"/>
    <col min="12" max="12" width="8.85546875" style="1"/>
    <col min="13" max="13" width="21.28515625" style="3" bestFit="1" customWidth="1"/>
    <col min="14" max="14" width="17.5703125" style="3" bestFit="1" customWidth="1"/>
    <col min="15" max="15" width="21.28515625" style="3" bestFit="1" customWidth="1"/>
    <col min="16" max="16" width="14.7109375" style="3" bestFit="1" customWidth="1"/>
    <col min="17" max="17" width="11" style="1" bestFit="1" customWidth="1"/>
    <col min="18" max="16384" width="8.85546875" style="1"/>
  </cols>
  <sheetData>
    <row r="1" spans="1:18" ht="16.5" thickTop="1" x14ac:dyDescent="0.25">
      <c r="A1" s="4"/>
      <c r="B1" s="5"/>
      <c r="C1" s="6"/>
      <c r="D1" s="7"/>
      <c r="E1" s="7"/>
      <c r="F1" s="8"/>
    </row>
    <row r="2" spans="1:18" x14ac:dyDescent="0.25">
      <c r="A2" s="9"/>
      <c r="B2" s="83" t="s">
        <v>0</v>
      </c>
      <c r="C2" s="83"/>
      <c r="D2" s="83"/>
      <c r="E2" s="83"/>
      <c r="F2" s="10"/>
    </row>
    <row r="3" spans="1:18" x14ac:dyDescent="0.25">
      <c r="A3" s="9"/>
      <c r="B3" s="83" t="s">
        <v>1</v>
      </c>
      <c r="C3" s="83"/>
      <c r="D3" s="83"/>
      <c r="E3" s="83"/>
      <c r="F3" s="10"/>
    </row>
    <row r="4" spans="1:18" x14ac:dyDescent="0.25">
      <c r="A4" s="9"/>
      <c r="B4" s="83" t="s">
        <v>2</v>
      </c>
      <c r="C4" s="83"/>
      <c r="D4" s="83"/>
      <c r="E4" s="83"/>
      <c r="F4" s="10"/>
    </row>
    <row r="5" spans="1:18" x14ac:dyDescent="0.25">
      <c r="A5" s="9"/>
      <c r="D5" s="11"/>
      <c r="E5" s="12" t="s">
        <v>3</v>
      </c>
      <c r="F5" s="10"/>
      <c r="M5" s="1"/>
      <c r="N5" s="1"/>
      <c r="O5" s="1"/>
      <c r="P5" s="1"/>
    </row>
    <row r="6" spans="1:18" ht="31.5" x14ac:dyDescent="0.25">
      <c r="A6" s="9"/>
      <c r="B6" s="13" t="s">
        <v>4</v>
      </c>
      <c r="C6" s="14" t="s">
        <v>5</v>
      </c>
      <c r="D6" s="15" t="s">
        <v>6</v>
      </c>
      <c r="E6" s="15" t="s">
        <v>7</v>
      </c>
      <c r="F6" s="10"/>
      <c r="M6" s="1"/>
      <c r="N6" s="1"/>
      <c r="O6" s="1"/>
      <c r="P6" s="1"/>
    </row>
    <row r="7" spans="1:18" x14ac:dyDescent="0.25">
      <c r="A7" s="9"/>
      <c r="B7" s="17"/>
      <c r="C7" s="18"/>
      <c r="D7" s="19"/>
      <c r="E7" s="19"/>
      <c r="F7" s="10"/>
      <c r="M7" s="1"/>
      <c r="N7" s="1"/>
      <c r="O7" s="1"/>
      <c r="P7" s="1"/>
    </row>
    <row r="8" spans="1:18" x14ac:dyDescent="0.25">
      <c r="A8" s="9"/>
      <c r="B8" s="20" t="s">
        <v>8</v>
      </c>
      <c r="C8" s="21"/>
      <c r="D8" s="22"/>
      <c r="E8" s="22"/>
      <c r="F8" s="10"/>
      <c r="M8" s="1"/>
      <c r="N8" s="1"/>
      <c r="O8" s="1"/>
      <c r="P8" s="1"/>
    </row>
    <row r="9" spans="1:18" x14ac:dyDescent="0.25">
      <c r="A9" s="9"/>
      <c r="B9" s="24" t="s">
        <v>9</v>
      </c>
      <c r="C9" s="21">
        <v>1</v>
      </c>
      <c r="D9" s="25">
        <f>+'[1]Sch 1'!G21</f>
        <v>9580130400</v>
      </c>
      <c r="E9" s="25">
        <f>+'[1]Sch 1'!K21</f>
        <v>8804110400</v>
      </c>
      <c r="F9" s="26"/>
      <c r="M9" s="1"/>
      <c r="N9" s="1"/>
      <c r="O9" s="1"/>
      <c r="P9" s="1"/>
    </row>
    <row r="10" spans="1:18" x14ac:dyDescent="0.25">
      <c r="A10" s="9"/>
      <c r="B10" s="24" t="s">
        <v>10</v>
      </c>
      <c r="C10" s="21">
        <v>2</v>
      </c>
      <c r="D10" s="25">
        <f>+'[1]Sch 2'!E205</f>
        <v>15466940357.700001</v>
      </c>
      <c r="E10" s="25">
        <f>+'[1]Sch 2'!F205</f>
        <v>13131931903</v>
      </c>
      <c r="F10" s="26"/>
      <c r="M10" s="1"/>
      <c r="N10" s="1"/>
      <c r="O10" s="1"/>
      <c r="P10" s="1"/>
    </row>
    <row r="11" spans="1:18" x14ac:dyDescent="0.25">
      <c r="A11" s="9"/>
      <c r="B11" s="24" t="s">
        <v>11</v>
      </c>
      <c r="C11" s="21">
        <v>3</v>
      </c>
      <c r="D11" s="25">
        <f>+'[1]Sch 3-5'!D16</f>
        <v>126541228754</v>
      </c>
      <c r="E11" s="25">
        <f>+'[1]Sch 3-5'!E21</f>
        <v>121953424925</v>
      </c>
      <c r="F11" s="26"/>
      <c r="M11" s="1"/>
      <c r="N11" s="1"/>
      <c r="O11" s="1"/>
      <c r="P11" s="1"/>
    </row>
    <row r="12" spans="1:18" x14ac:dyDescent="0.25">
      <c r="A12" s="9"/>
      <c r="B12" s="24" t="s">
        <v>12</v>
      </c>
      <c r="C12" s="21">
        <v>4</v>
      </c>
      <c r="D12" s="25">
        <f>+'[1]Sch 3-5'!D31</f>
        <v>148059677690</v>
      </c>
      <c r="E12" s="25">
        <f>+'[1]Sch 3-5'!E31</f>
        <v>124595453124</v>
      </c>
      <c r="F12" s="26"/>
      <c r="M12" s="1"/>
      <c r="N12" s="1"/>
      <c r="O12" s="1"/>
      <c r="P12" s="1"/>
    </row>
    <row r="13" spans="1:18" x14ac:dyDescent="0.25">
      <c r="A13" s="9"/>
      <c r="B13" s="24" t="s">
        <v>13</v>
      </c>
      <c r="C13" s="21">
        <v>5</v>
      </c>
      <c r="D13" s="25">
        <f>+'[1]Sch 3-5'!D60</f>
        <v>6975806124</v>
      </c>
      <c r="E13" s="25">
        <f>+'[1]Sch 3-5'!E60</f>
        <v>5805151066.71</v>
      </c>
      <c r="F13" s="26"/>
      <c r="M13" s="1"/>
      <c r="N13" s="1"/>
      <c r="O13" s="1"/>
      <c r="P13" s="1"/>
    </row>
    <row r="14" spans="1:18" x14ac:dyDescent="0.25">
      <c r="A14" s="9"/>
      <c r="B14" s="24" t="s">
        <v>14</v>
      </c>
      <c r="C14" s="21"/>
      <c r="D14" s="103">
        <v>0</v>
      </c>
      <c r="E14" s="95">
        <v>0</v>
      </c>
      <c r="F14" s="26"/>
      <c r="M14" s="1"/>
      <c r="N14" s="1"/>
      <c r="O14" s="1"/>
      <c r="P14" s="1"/>
    </row>
    <row r="15" spans="1:18" x14ac:dyDescent="0.25">
      <c r="A15" s="9"/>
      <c r="B15" s="24" t="s">
        <v>15</v>
      </c>
      <c r="C15" s="21"/>
      <c r="D15" s="104">
        <f>(49942.52*100000)+2526138830</f>
        <v>7520390830</v>
      </c>
      <c r="E15" s="95">
        <f>(38584.79+20506.59)*100000</f>
        <v>5909138000</v>
      </c>
      <c r="F15" s="26"/>
      <c r="M15" s="1"/>
      <c r="N15" s="1"/>
      <c r="O15" s="1"/>
      <c r="P15" s="1"/>
    </row>
    <row r="16" spans="1:18" s="31" customFormat="1" x14ac:dyDescent="0.25">
      <c r="A16" s="27"/>
      <c r="B16" s="28" t="s">
        <v>16</v>
      </c>
      <c r="C16" s="29"/>
      <c r="D16" s="105">
        <f>SUM(D9:D15)</f>
        <v>314144174155.70001</v>
      </c>
      <c r="E16" s="105">
        <f>SUM(E9:E15)</f>
        <v>280199209418.70996</v>
      </c>
      <c r="F16" s="30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9"/>
      <c r="B17" s="24"/>
      <c r="C17" s="21"/>
      <c r="D17" s="106"/>
      <c r="E17" s="106"/>
      <c r="F17" s="26"/>
      <c r="M17" s="1"/>
      <c r="N17" s="1"/>
      <c r="O17" s="1"/>
      <c r="P17" s="1"/>
    </row>
    <row r="18" spans="1:18" x14ac:dyDescent="0.25">
      <c r="A18" s="9"/>
      <c r="B18" s="20" t="s">
        <v>17</v>
      </c>
      <c r="C18" s="21"/>
      <c r="D18" s="106"/>
      <c r="E18" s="106"/>
      <c r="F18" s="26"/>
      <c r="M18" s="1"/>
      <c r="N18" s="1"/>
      <c r="O18" s="1"/>
      <c r="P18" s="1"/>
    </row>
    <row r="19" spans="1:18" x14ac:dyDescent="0.25">
      <c r="A19" s="9"/>
      <c r="B19" s="24" t="s">
        <v>18</v>
      </c>
      <c r="C19" s="21">
        <v>6</v>
      </c>
      <c r="D19" s="95">
        <f>+'[1]Sch 6-12'!D8</f>
        <v>3603735712.0000482</v>
      </c>
      <c r="E19" s="95">
        <f>+'[1]Sch 6-12'!E8</f>
        <v>3931233976.3200002</v>
      </c>
      <c r="F19" s="26"/>
      <c r="M19" s="1"/>
      <c r="N19" s="1"/>
      <c r="O19" s="1"/>
      <c r="P19" s="1"/>
    </row>
    <row r="20" spans="1:18" x14ac:dyDescent="0.25">
      <c r="A20" s="9"/>
      <c r="B20" s="24" t="s">
        <v>19</v>
      </c>
      <c r="C20" s="21">
        <v>7</v>
      </c>
      <c r="D20" s="95">
        <f>+'[1]Sch 6-12'!D23</f>
        <v>752657586</v>
      </c>
      <c r="E20" s="95">
        <f>+'[1]Sch 6-12'!E23</f>
        <v>3504406732.27</v>
      </c>
      <c r="F20" s="26"/>
      <c r="M20" s="1"/>
      <c r="N20" s="1"/>
      <c r="O20" s="1"/>
      <c r="P20" s="1"/>
    </row>
    <row r="21" spans="1:18" x14ac:dyDescent="0.25">
      <c r="A21" s="9"/>
      <c r="B21" s="24" t="s">
        <v>20</v>
      </c>
      <c r="C21" s="21">
        <v>8</v>
      </c>
      <c r="D21" s="95">
        <f>+'[1]Sch 6-12'!D40</f>
        <v>54861653566</v>
      </c>
      <c r="E21" s="95">
        <f>+'[1]Sch 6-12'!E40</f>
        <v>59377102300.18</v>
      </c>
      <c r="F21" s="26"/>
      <c r="M21" s="1"/>
      <c r="N21" s="1"/>
      <c r="O21" s="1"/>
      <c r="P21" s="1"/>
    </row>
    <row r="22" spans="1:18" x14ac:dyDescent="0.25">
      <c r="A22" s="9"/>
      <c r="B22" s="24" t="s">
        <v>21</v>
      </c>
      <c r="C22" s="21">
        <v>9</v>
      </c>
      <c r="D22" s="95">
        <f>+'[1]Sch 6-12'!D57</f>
        <v>244434510749</v>
      </c>
      <c r="E22" s="95">
        <f>+'[1]Sch 6-12'!E57</f>
        <v>205543824634.06</v>
      </c>
      <c r="F22" s="26"/>
      <c r="M22" s="1"/>
      <c r="N22" s="1"/>
      <c r="O22" s="1"/>
      <c r="P22" s="1"/>
    </row>
    <row r="23" spans="1:18" x14ac:dyDescent="0.25">
      <c r="A23" s="9"/>
      <c r="B23" s="24" t="s">
        <v>22</v>
      </c>
      <c r="C23" s="21">
        <v>10</v>
      </c>
      <c r="D23" s="95">
        <f>+'[1]Sch 6-12'!D103</f>
        <v>491369709</v>
      </c>
      <c r="E23" s="95">
        <f>+'[1]Sch 6-12'!E103</f>
        <v>506078804.36565626</v>
      </c>
      <c r="F23" s="26"/>
      <c r="M23" s="1"/>
      <c r="N23" s="1"/>
      <c r="O23" s="1"/>
      <c r="P23" s="1"/>
    </row>
    <row r="24" spans="1:18" x14ac:dyDescent="0.25">
      <c r="A24" s="9"/>
      <c r="B24" s="24" t="s">
        <v>23</v>
      </c>
      <c r="C24" s="21">
        <v>11</v>
      </c>
      <c r="D24" s="95">
        <f>+'[1]Sch 6-12'!D121</f>
        <v>1521269942</v>
      </c>
      <c r="E24" s="95">
        <f>+'[1]Sch 6-12'!E121</f>
        <v>1313836078.01</v>
      </c>
      <c r="F24" s="26"/>
      <c r="M24" s="1"/>
      <c r="N24" s="1"/>
      <c r="O24" s="1"/>
      <c r="P24" s="1"/>
    </row>
    <row r="25" spans="1:18" x14ac:dyDescent="0.25">
      <c r="A25" s="9"/>
      <c r="B25" s="24" t="s">
        <v>14</v>
      </c>
      <c r="C25" s="21"/>
      <c r="D25" s="107">
        <v>958586062</v>
      </c>
      <c r="E25" s="95">
        <v>113588893.37999606</v>
      </c>
      <c r="F25" s="26"/>
      <c r="M25" s="1"/>
      <c r="N25" s="1"/>
      <c r="O25" s="1"/>
      <c r="P25" s="1"/>
    </row>
    <row r="26" spans="1:18" x14ac:dyDescent="0.25">
      <c r="A26" s="9"/>
      <c r="B26" s="24" t="s">
        <v>15</v>
      </c>
      <c r="C26" s="21"/>
      <c r="D26" s="104">
        <f>(49942.52*100000)+2526138830</f>
        <v>7520390830</v>
      </c>
      <c r="E26" s="95">
        <v>5909138000</v>
      </c>
      <c r="F26" s="26"/>
      <c r="M26" s="1"/>
      <c r="N26" s="1"/>
      <c r="O26" s="1"/>
      <c r="P26" s="1"/>
    </row>
    <row r="27" spans="1:18" s="31" customFormat="1" x14ac:dyDescent="0.25">
      <c r="A27" s="27"/>
      <c r="B27" s="28" t="s">
        <v>16</v>
      </c>
      <c r="C27" s="29"/>
      <c r="D27" s="105">
        <f>SUM(D19:D26)</f>
        <v>314144174156.00006</v>
      </c>
      <c r="E27" s="105">
        <f>SUM(E19:E26)</f>
        <v>280199209418.58569</v>
      </c>
      <c r="F27" s="30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9"/>
      <c r="B28" s="24"/>
      <c r="C28" s="21"/>
      <c r="D28" s="106"/>
      <c r="E28" s="106"/>
      <c r="F28" s="26"/>
      <c r="M28" s="1"/>
      <c r="N28" s="1"/>
      <c r="O28" s="1"/>
      <c r="P28" s="1"/>
    </row>
    <row r="29" spans="1:18" x14ac:dyDescent="0.25">
      <c r="A29" s="9"/>
      <c r="B29" s="24" t="s">
        <v>24</v>
      </c>
      <c r="C29" s="21">
        <v>12</v>
      </c>
      <c r="D29" s="95">
        <f>+'[1]Sch 6-12'!D135</f>
        <v>679811515</v>
      </c>
      <c r="E29" s="95">
        <f>+'[1]Sch 6-12'!E135</f>
        <v>655118127</v>
      </c>
      <c r="F29" s="26"/>
      <c r="M29" s="1"/>
      <c r="N29" s="1"/>
      <c r="O29" s="1"/>
      <c r="P29" s="1"/>
    </row>
    <row r="30" spans="1:18" x14ac:dyDescent="0.25">
      <c r="A30" s="9"/>
      <c r="B30" s="35"/>
      <c r="C30" s="36"/>
      <c r="D30" s="37"/>
      <c r="E30" s="37"/>
      <c r="F30" s="26"/>
      <c r="M30" s="1"/>
      <c r="N30" s="1"/>
      <c r="O30" s="1"/>
      <c r="P30" s="1"/>
    </row>
    <row r="31" spans="1:18" x14ac:dyDescent="0.25">
      <c r="A31" s="9"/>
      <c r="B31" s="38" t="s">
        <v>25</v>
      </c>
      <c r="C31" s="39">
        <v>20</v>
      </c>
      <c r="D31" s="40"/>
      <c r="E31" s="40"/>
      <c r="F31" s="26"/>
      <c r="M31" s="1"/>
      <c r="N31" s="1"/>
      <c r="O31" s="1"/>
      <c r="P31" s="1"/>
    </row>
    <row r="32" spans="1:18" x14ac:dyDescent="0.25">
      <c r="A32" s="9"/>
      <c r="C32" s="41"/>
      <c r="D32" s="11"/>
      <c r="E32" s="11"/>
      <c r="F32" s="10"/>
      <c r="M32" s="1"/>
      <c r="N32" s="1"/>
      <c r="O32" s="1"/>
      <c r="P32" s="1"/>
    </row>
    <row r="33" spans="1:8" x14ac:dyDescent="0.25">
      <c r="A33" s="9"/>
      <c r="B33" s="1" t="s">
        <v>26</v>
      </c>
      <c r="D33" s="11"/>
      <c r="E33" s="11"/>
      <c r="F33" s="10"/>
      <c r="H33" s="23"/>
    </row>
    <row r="34" spans="1:8" x14ac:dyDescent="0.25">
      <c r="A34" s="9"/>
      <c r="D34" s="11"/>
      <c r="E34" s="11"/>
      <c r="F34" s="10"/>
      <c r="H34" s="23"/>
    </row>
    <row r="35" spans="1:8" x14ac:dyDescent="0.25">
      <c r="A35" s="9"/>
      <c r="B35" s="31" t="s">
        <v>27</v>
      </c>
      <c r="D35" s="11"/>
      <c r="E35" s="11"/>
      <c r="F35" s="10"/>
      <c r="H35" s="23"/>
    </row>
    <row r="36" spans="1:8" x14ac:dyDescent="0.25">
      <c r="A36" s="9"/>
      <c r="D36" s="11"/>
      <c r="E36" s="11"/>
      <c r="F36" s="10"/>
      <c r="H36" s="23"/>
    </row>
    <row r="37" spans="1:8" x14ac:dyDescent="0.25">
      <c r="A37" s="9"/>
      <c r="B37" s="42" t="s">
        <v>28</v>
      </c>
      <c r="D37" s="11"/>
      <c r="E37" s="11"/>
      <c r="F37" s="10"/>
      <c r="H37" s="23"/>
    </row>
    <row r="38" spans="1:8" x14ac:dyDescent="0.25">
      <c r="A38" s="9"/>
      <c r="B38" s="42" t="s">
        <v>29</v>
      </c>
      <c r="C38" s="85"/>
      <c r="D38" s="85"/>
      <c r="E38" s="1"/>
      <c r="F38" s="10"/>
      <c r="G38" s="33"/>
      <c r="H38" s="23"/>
    </row>
    <row r="39" spans="1:8" x14ac:dyDescent="0.25">
      <c r="A39" s="9"/>
      <c r="B39" s="42" t="s">
        <v>30</v>
      </c>
      <c r="E39" s="11"/>
      <c r="F39" s="10"/>
      <c r="G39" s="33"/>
      <c r="H39" s="23"/>
    </row>
    <row r="40" spans="1:8" x14ac:dyDescent="0.25">
      <c r="A40" s="9"/>
      <c r="B40" s="43"/>
      <c r="E40" s="11"/>
      <c r="F40" s="10"/>
      <c r="G40" s="33"/>
      <c r="H40" s="23"/>
    </row>
    <row r="41" spans="1:8" x14ac:dyDescent="0.25">
      <c r="A41" s="9"/>
      <c r="B41" s="44"/>
      <c r="E41" s="11"/>
      <c r="F41" s="10"/>
      <c r="G41" s="33"/>
      <c r="H41" s="23"/>
    </row>
    <row r="42" spans="1:8" x14ac:dyDescent="0.25">
      <c r="A42" s="9"/>
      <c r="B42" s="44"/>
      <c r="D42" s="11"/>
      <c r="E42" s="11"/>
      <c r="F42" s="10"/>
      <c r="G42" s="33"/>
      <c r="H42" s="23"/>
    </row>
    <row r="43" spans="1:8" x14ac:dyDescent="0.25">
      <c r="A43" s="9"/>
      <c r="B43" s="42" t="s">
        <v>31</v>
      </c>
      <c r="C43" s="85" t="s">
        <v>32</v>
      </c>
      <c r="D43" s="85"/>
      <c r="E43" s="11"/>
      <c r="F43" s="10"/>
      <c r="G43" s="33"/>
    </row>
    <row r="44" spans="1:8" x14ac:dyDescent="0.25">
      <c r="A44" s="9"/>
      <c r="B44" s="42" t="s">
        <v>33</v>
      </c>
      <c r="C44" s="83" t="s">
        <v>34</v>
      </c>
      <c r="D44" s="83"/>
      <c r="E44" s="11"/>
      <c r="F44" s="10"/>
      <c r="G44" s="33"/>
    </row>
    <row r="45" spans="1:8" x14ac:dyDescent="0.25">
      <c r="A45" s="9"/>
      <c r="B45" s="44" t="s">
        <v>35</v>
      </c>
      <c r="E45" s="11"/>
      <c r="F45" s="10"/>
      <c r="G45" s="33"/>
    </row>
    <row r="46" spans="1:8" x14ac:dyDescent="0.25">
      <c r="A46" s="9"/>
      <c r="B46" s="44" t="s">
        <v>36</v>
      </c>
      <c r="E46" s="11"/>
      <c r="F46" s="10"/>
      <c r="G46" s="33"/>
    </row>
    <row r="47" spans="1:8" x14ac:dyDescent="0.25">
      <c r="A47" s="9"/>
      <c r="B47" s="31"/>
      <c r="D47" s="11"/>
      <c r="E47" s="11"/>
      <c r="F47" s="10"/>
      <c r="G47" s="33"/>
    </row>
    <row r="48" spans="1:8" x14ac:dyDescent="0.25">
      <c r="A48" s="9"/>
      <c r="B48" s="1" t="s">
        <v>37</v>
      </c>
      <c r="E48" s="11"/>
      <c r="F48" s="10"/>
      <c r="G48" s="45"/>
    </row>
    <row r="49" spans="1:7" x14ac:dyDescent="0.25">
      <c r="A49" s="9"/>
      <c r="B49" s="43" t="s">
        <v>38</v>
      </c>
      <c r="C49" s="78" t="s">
        <v>39</v>
      </c>
      <c r="D49" s="78"/>
      <c r="E49" s="11"/>
      <c r="F49" s="10"/>
      <c r="G49" s="45"/>
    </row>
    <row r="50" spans="1:7" x14ac:dyDescent="0.25">
      <c r="A50" s="9"/>
      <c r="C50" s="1"/>
      <c r="D50" s="42"/>
      <c r="E50" s="11"/>
      <c r="F50" s="10"/>
      <c r="G50" s="45"/>
    </row>
    <row r="51" spans="1:7" x14ac:dyDescent="0.25">
      <c r="A51" s="9"/>
      <c r="C51" s="1"/>
      <c r="D51" s="42"/>
      <c r="E51" s="11"/>
      <c r="F51" s="10"/>
      <c r="G51" s="45"/>
    </row>
    <row r="52" spans="1:7" x14ac:dyDescent="0.25">
      <c r="A52" s="9"/>
      <c r="C52" s="1"/>
      <c r="D52" s="1"/>
      <c r="E52" s="11"/>
      <c r="F52" s="10"/>
    </row>
    <row r="53" spans="1:7" x14ac:dyDescent="0.25">
      <c r="A53" s="79" t="s">
        <v>40</v>
      </c>
      <c r="B53" s="80"/>
      <c r="C53" s="80"/>
      <c r="D53" s="80"/>
      <c r="E53" s="80"/>
      <c r="F53" s="81"/>
      <c r="G53" s="45"/>
    </row>
    <row r="54" spans="1:7" x14ac:dyDescent="0.25">
      <c r="A54" s="82" t="s">
        <v>41</v>
      </c>
      <c r="B54" s="83"/>
      <c r="C54" s="83"/>
      <c r="D54" s="83"/>
      <c r="E54" s="83"/>
      <c r="F54" s="84"/>
    </row>
    <row r="55" spans="1:7" ht="16.5" thickBot="1" x14ac:dyDescent="0.3">
      <c r="A55" s="46"/>
      <c r="B55" s="47"/>
      <c r="C55" s="47"/>
      <c r="D55" s="47"/>
      <c r="E55" s="48"/>
      <c r="F55" s="49"/>
    </row>
    <row r="56" spans="1:7" ht="16.5" thickTop="1" x14ac:dyDescent="0.25">
      <c r="C56" s="1"/>
      <c r="D56" s="1"/>
    </row>
  </sheetData>
  <mergeCells count="9">
    <mergeCell ref="C49:D49"/>
    <mergeCell ref="A53:F53"/>
    <mergeCell ref="A54:F54"/>
    <mergeCell ref="B2:E2"/>
    <mergeCell ref="B3:E3"/>
    <mergeCell ref="B4:E4"/>
    <mergeCell ref="C38:D38"/>
    <mergeCell ref="C43:D43"/>
    <mergeCell ref="C44:D44"/>
  </mergeCells>
  <pageMargins left="0.24" right="0.1" top="0.44" bottom="0.44" header="0.1" footer="0.1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52"/>
  <sheetViews>
    <sheetView showGridLines="0" topLeftCell="A4" zoomScaleSheetLayoutView="100" workbookViewId="0">
      <selection activeCell="C12" sqref="C12"/>
    </sheetView>
  </sheetViews>
  <sheetFormatPr defaultColWidth="8.85546875" defaultRowHeight="15.75" x14ac:dyDescent="0.25"/>
  <cols>
    <col min="1" max="1" width="8.85546875" style="1"/>
    <col min="2" max="2" width="4.7109375" style="1" customWidth="1"/>
    <col min="3" max="3" width="60.7109375" style="1" customWidth="1"/>
    <col min="4" max="4" width="9.7109375" style="2" customWidth="1"/>
    <col min="5" max="6" width="18.7109375" style="3" customWidth="1"/>
    <col min="7" max="7" width="2.85546875" style="1" customWidth="1"/>
    <col min="8" max="8" width="15.85546875" style="1" bestFit="1" customWidth="1"/>
    <col min="9" max="9" width="26.28515625" style="1" bestFit="1" customWidth="1"/>
    <col min="10" max="10" width="24.7109375" style="1" bestFit="1" customWidth="1"/>
    <col min="11" max="11" width="16.7109375" style="1" bestFit="1" customWidth="1"/>
    <col min="12" max="12" width="8.85546875" style="1"/>
    <col min="13" max="13" width="15.5703125" style="1" bestFit="1" customWidth="1"/>
    <col min="14" max="17" width="8.85546875" style="1"/>
    <col min="18" max="18" width="11" style="1" bestFit="1" customWidth="1"/>
    <col min="19" max="16384" width="8.85546875" style="1"/>
  </cols>
  <sheetData>
    <row r="1" spans="2:11" ht="16.5" thickBot="1" x14ac:dyDescent="0.3"/>
    <row r="2" spans="2:11" ht="16.5" thickTop="1" x14ac:dyDescent="0.25">
      <c r="B2" s="4"/>
      <c r="C2" s="5"/>
      <c r="D2" s="6"/>
      <c r="E2" s="7"/>
      <c r="F2" s="7"/>
      <c r="G2" s="8"/>
    </row>
    <row r="3" spans="2:11" x14ac:dyDescent="0.25">
      <c r="B3" s="9"/>
      <c r="C3" s="83" t="s">
        <v>0</v>
      </c>
      <c r="D3" s="83"/>
      <c r="E3" s="83"/>
      <c r="F3" s="83"/>
      <c r="G3" s="10"/>
    </row>
    <row r="4" spans="2:11" x14ac:dyDescent="0.25">
      <c r="B4" s="9"/>
      <c r="C4" s="83" t="str">
        <f>[1]BS!C4</f>
        <v>"UTHUNGA", No.1, Pampamahakavi road, Chamrajpet, Bangalore, Karnataka 560018</v>
      </c>
      <c r="D4" s="83"/>
      <c r="E4" s="83"/>
      <c r="F4" s="83"/>
      <c r="G4" s="10"/>
    </row>
    <row r="5" spans="2:11" x14ac:dyDescent="0.25">
      <c r="B5" s="9"/>
      <c r="C5" s="83" t="s">
        <v>42</v>
      </c>
      <c r="D5" s="83"/>
      <c r="E5" s="83"/>
      <c r="F5" s="83"/>
      <c r="G5" s="10"/>
    </row>
    <row r="6" spans="2:11" x14ac:dyDescent="0.25">
      <c r="B6" s="9"/>
      <c r="E6" s="50"/>
      <c r="F6" s="51" t="s">
        <v>3</v>
      </c>
      <c r="G6" s="10"/>
    </row>
    <row r="7" spans="2:11" ht="31.5" x14ac:dyDescent="0.25">
      <c r="B7" s="9"/>
      <c r="C7" s="13" t="s">
        <v>4</v>
      </c>
      <c r="D7" s="14" t="s">
        <v>5</v>
      </c>
      <c r="E7" s="15" t="s">
        <v>43</v>
      </c>
      <c r="F7" s="15" t="s">
        <v>44</v>
      </c>
      <c r="G7" s="10"/>
    </row>
    <row r="8" spans="2:11" x14ac:dyDescent="0.25">
      <c r="B8" s="9"/>
      <c r="C8" s="17"/>
      <c r="D8" s="18"/>
      <c r="E8" s="52"/>
      <c r="F8" s="52"/>
      <c r="G8" s="10"/>
    </row>
    <row r="9" spans="2:11" x14ac:dyDescent="0.25">
      <c r="B9" s="9"/>
      <c r="C9" s="28" t="s">
        <v>45</v>
      </c>
      <c r="D9" s="21"/>
      <c r="E9" s="22"/>
      <c r="F9" s="22"/>
      <c r="G9" s="10"/>
    </row>
    <row r="10" spans="2:11" x14ac:dyDescent="0.25">
      <c r="B10" s="9"/>
      <c r="C10" s="24" t="s">
        <v>46</v>
      </c>
      <c r="D10" s="21">
        <v>13</v>
      </c>
      <c r="E10" s="53">
        <f>+'[1]Sch 13-19'!D11</f>
        <v>19448792743</v>
      </c>
      <c r="F10" s="53">
        <f>+'[1]Sch 13-19'!E11</f>
        <v>15794217206.729998</v>
      </c>
      <c r="G10" s="10"/>
    </row>
    <row r="11" spans="2:11" x14ac:dyDescent="0.25">
      <c r="B11" s="9"/>
      <c r="C11" s="24" t="s">
        <v>47</v>
      </c>
      <c r="D11" s="21">
        <v>14</v>
      </c>
      <c r="E11" s="90">
        <f>+'[1]Sch 13-19'!D33</f>
        <v>78454576</v>
      </c>
      <c r="F11" s="90">
        <f>+'[1]Sch 13-19'!E33</f>
        <v>315214267.05000001</v>
      </c>
      <c r="G11" s="10"/>
    </row>
    <row r="12" spans="2:11" s="31" customFormat="1" ht="21" x14ac:dyDescent="0.35">
      <c r="B12" s="27"/>
      <c r="C12" s="28" t="s">
        <v>16</v>
      </c>
      <c r="D12" s="29"/>
      <c r="E12" s="91">
        <f>SUM(E10:E11)</f>
        <v>19527247319</v>
      </c>
      <c r="F12" s="91">
        <f>SUM(F10:F11)</f>
        <v>16109431473.779997</v>
      </c>
      <c r="G12" s="54"/>
      <c r="I12" s="55"/>
      <c r="J12" s="56"/>
    </row>
    <row r="13" spans="2:11" ht="21" x14ac:dyDescent="0.35">
      <c r="B13" s="9"/>
      <c r="C13" s="28" t="s">
        <v>48</v>
      </c>
      <c r="D13" s="21"/>
      <c r="E13" s="92"/>
      <c r="F13" s="92"/>
      <c r="G13" s="10"/>
      <c r="I13" s="57"/>
      <c r="J13" s="58"/>
    </row>
    <row r="14" spans="2:11" x14ac:dyDescent="0.25">
      <c r="B14" s="9"/>
      <c r="C14" s="24" t="s">
        <v>49</v>
      </c>
      <c r="D14" s="21">
        <v>15</v>
      </c>
      <c r="E14" s="90">
        <f>+'[1]Sch 13-19'!D41</f>
        <v>12942069552</v>
      </c>
      <c r="F14" s="90">
        <f>+'[1]Sch 13-19'!E41</f>
        <v>10308921245.99</v>
      </c>
      <c r="G14" s="10"/>
      <c r="I14" s="32"/>
      <c r="J14" s="34"/>
    </row>
    <row r="15" spans="2:11" x14ac:dyDescent="0.25">
      <c r="B15" s="9"/>
      <c r="C15" s="24" t="s">
        <v>50</v>
      </c>
      <c r="D15" s="21">
        <v>16</v>
      </c>
      <c r="E15" s="90">
        <f>+'[1]Sch 13-19'!D62</f>
        <v>1356266573</v>
      </c>
      <c r="F15" s="90">
        <f>+'[1]Sch 13-19'!E62</f>
        <v>1311103867.4300001</v>
      </c>
      <c r="G15" s="10"/>
      <c r="I15" s="59"/>
      <c r="K15" s="16"/>
    </row>
    <row r="16" spans="2:11" x14ac:dyDescent="0.25">
      <c r="B16" s="9"/>
      <c r="C16" s="24" t="s">
        <v>16</v>
      </c>
      <c r="D16" s="21"/>
      <c r="E16" s="93">
        <f>SUM(E14:E15)</f>
        <v>14298336125</v>
      </c>
      <c r="F16" s="93">
        <f>SUM(F14:F15)</f>
        <v>11620025113.42</v>
      </c>
      <c r="G16" s="10"/>
      <c r="I16" s="59"/>
      <c r="K16" s="16"/>
    </row>
    <row r="17" spans="2:13" ht="29.25" customHeight="1" x14ac:dyDescent="0.25">
      <c r="B17" s="9"/>
      <c r="C17" s="60" t="s">
        <v>51</v>
      </c>
      <c r="D17" s="21"/>
      <c r="E17" s="94">
        <f>+E12-E16</f>
        <v>5228911194</v>
      </c>
      <c r="F17" s="94">
        <f>+F12-F16</f>
        <v>4489406360.3599968</v>
      </c>
      <c r="G17" s="10"/>
      <c r="I17" s="59"/>
      <c r="K17" s="16"/>
    </row>
    <row r="18" spans="2:13" x14ac:dyDescent="0.25">
      <c r="B18" s="9"/>
      <c r="C18" s="24" t="s">
        <v>52</v>
      </c>
      <c r="D18" s="21">
        <v>18</v>
      </c>
      <c r="E18" s="95">
        <f>'[1]Sch 13-19'!D96</f>
        <v>1761215197</v>
      </c>
      <c r="F18" s="90">
        <f>'[1]Sch 13-19'!E96</f>
        <v>1839024644.1500001</v>
      </c>
      <c r="G18" s="10"/>
      <c r="H18" s="59"/>
      <c r="I18" s="59"/>
      <c r="K18" s="16"/>
    </row>
    <row r="19" spans="2:13" s="66" customFormat="1" x14ac:dyDescent="0.25">
      <c r="B19" s="61"/>
      <c r="C19" s="62" t="s">
        <v>53</v>
      </c>
      <c r="D19" s="63"/>
      <c r="E19" s="96">
        <f>+E17-E18</f>
        <v>3467695997</v>
      </c>
      <c r="F19" s="94">
        <f>+F17-F18</f>
        <v>2650381716.2099967</v>
      </c>
      <c r="G19" s="64"/>
      <c r="H19" s="65"/>
      <c r="I19" s="65"/>
      <c r="J19" s="65"/>
      <c r="M19" s="65"/>
    </row>
    <row r="20" spans="2:13" s="66" customFormat="1" x14ac:dyDescent="0.25">
      <c r="B20" s="61"/>
      <c r="C20" s="24" t="s">
        <v>54</v>
      </c>
      <c r="D20" s="67">
        <v>19</v>
      </c>
      <c r="E20" s="95">
        <f>'[1]Sch 13-19'!D102</f>
        <v>1191736429</v>
      </c>
      <c r="F20" s="90">
        <f>'[1]Sch 13-19'!E102</f>
        <v>1023765408</v>
      </c>
      <c r="G20" s="64"/>
      <c r="H20" s="65"/>
      <c r="I20" s="65"/>
      <c r="M20" s="65"/>
    </row>
    <row r="21" spans="2:13" s="66" customFormat="1" ht="31.5" x14ac:dyDescent="0.25">
      <c r="B21" s="61"/>
      <c r="C21" s="62" t="s">
        <v>55</v>
      </c>
      <c r="D21" s="67"/>
      <c r="E21" s="95">
        <f>E19-E20</f>
        <v>2275959568</v>
      </c>
      <c r="F21" s="90">
        <f>F19-F20</f>
        <v>1626616308.2099967</v>
      </c>
      <c r="G21" s="64"/>
      <c r="H21" s="65"/>
      <c r="I21" s="65"/>
      <c r="M21" s="65"/>
    </row>
    <row r="22" spans="2:13" s="66" customFormat="1" x14ac:dyDescent="0.25">
      <c r="B22" s="61"/>
      <c r="C22" s="24" t="s">
        <v>56</v>
      </c>
      <c r="D22" s="67">
        <v>17</v>
      </c>
      <c r="E22" s="97">
        <f>+'[1]Sch 13-19'!D72</f>
        <v>1175959568</v>
      </c>
      <c r="F22" s="98">
        <f>+'[1]Sch 13-19'!E72</f>
        <v>726616307.99000001</v>
      </c>
      <c r="G22" s="64"/>
      <c r="H22" s="65"/>
      <c r="I22" s="65"/>
      <c r="M22" s="65"/>
    </row>
    <row r="23" spans="2:13" s="66" customFormat="1" hidden="1" x14ac:dyDescent="0.25">
      <c r="B23" s="61"/>
      <c r="C23" s="68" t="s">
        <v>57</v>
      </c>
      <c r="D23" s="68"/>
      <c r="E23" s="99">
        <v>0</v>
      </c>
      <c r="F23" s="99">
        <v>0</v>
      </c>
      <c r="G23" s="64"/>
      <c r="H23" s="65"/>
      <c r="I23" s="65"/>
      <c r="M23" s="65"/>
    </row>
    <row r="24" spans="2:13" s="66" customFormat="1" x14ac:dyDescent="0.25">
      <c r="B24" s="61"/>
      <c r="C24" s="69" t="s">
        <v>58</v>
      </c>
      <c r="D24" s="70"/>
      <c r="E24" s="100">
        <f>+E21-E22-E23</f>
        <v>1100000000</v>
      </c>
      <c r="F24" s="101">
        <f>+F21-F22-F23</f>
        <v>900000000.21999669</v>
      </c>
      <c r="G24" s="64"/>
      <c r="H24" s="65"/>
      <c r="I24" s="65">
        <f>+E24-1100000000</f>
        <v>0</v>
      </c>
      <c r="J24" s="71"/>
      <c r="K24" s="65"/>
      <c r="M24" s="65"/>
    </row>
    <row r="25" spans="2:13" s="66" customFormat="1" x14ac:dyDescent="0.25">
      <c r="B25" s="61"/>
      <c r="C25" s="62"/>
      <c r="D25" s="63"/>
      <c r="E25" s="102"/>
      <c r="F25" s="102"/>
      <c r="G25" s="64"/>
      <c r="H25" s="65"/>
      <c r="I25" s="72"/>
      <c r="K25" s="71"/>
      <c r="M25" s="65"/>
    </row>
    <row r="26" spans="2:13" x14ac:dyDescent="0.25">
      <c r="B26" s="9"/>
      <c r="C26" s="38" t="s">
        <v>25</v>
      </c>
      <c r="D26" s="39">
        <v>20</v>
      </c>
      <c r="E26" s="73"/>
      <c r="F26" s="73"/>
      <c r="G26" s="10"/>
      <c r="I26" s="59"/>
      <c r="K26" s="16"/>
    </row>
    <row r="27" spans="2:13" x14ac:dyDescent="0.25">
      <c r="B27" s="9"/>
      <c r="E27" s="11"/>
      <c r="F27" s="11"/>
      <c r="G27" s="10"/>
      <c r="I27" s="45"/>
    </row>
    <row r="28" spans="2:13" x14ac:dyDescent="0.25">
      <c r="B28" s="9"/>
      <c r="C28" s="1" t="s">
        <v>59</v>
      </c>
      <c r="E28" s="11"/>
      <c r="F28" s="11"/>
      <c r="G28" s="10"/>
    </row>
    <row r="29" spans="2:13" x14ac:dyDescent="0.25">
      <c r="B29" s="9"/>
      <c r="E29" s="11"/>
      <c r="F29" s="11"/>
      <c r="G29" s="10"/>
    </row>
    <row r="30" spans="2:13" ht="15.6" customHeight="1" x14ac:dyDescent="0.25">
      <c r="B30" s="9"/>
      <c r="C30" s="74" t="s">
        <v>60</v>
      </c>
      <c r="E30" s="11"/>
      <c r="F30" s="11"/>
      <c r="G30" s="10"/>
    </row>
    <row r="31" spans="2:13" x14ac:dyDescent="0.25">
      <c r="B31" s="9"/>
      <c r="C31" s="74" t="s">
        <v>61</v>
      </c>
      <c r="E31" s="11"/>
      <c r="F31" s="11"/>
      <c r="G31" s="10"/>
    </row>
    <row r="32" spans="2:13" x14ac:dyDescent="0.25">
      <c r="B32" s="9"/>
      <c r="E32" s="11"/>
      <c r="F32" s="11"/>
      <c r="G32" s="10"/>
    </row>
    <row r="33" spans="2:11" x14ac:dyDescent="0.25">
      <c r="B33" s="9"/>
      <c r="C33" s="42" t="s">
        <v>28</v>
      </c>
      <c r="E33" s="11"/>
      <c r="F33" s="11"/>
      <c r="G33" s="10"/>
    </row>
    <row r="34" spans="2:11" x14ac:dyDescent="0.25">
      <c r="B34" s="9"/>
      <c r="C34" s="42" t="s">
        <v>29</v>
      </c>
      <c r="E34" s="11"/>
      <c r="F34" s="1"/>
      <c r="G34" s="10"/>
    </row>
    <row r="35" spans="2:11" x14ac:dyDescent="0.25">
      <c r="B35" s="9"/>
      <c r="C35" s="42" t="s">
        <v>30</v>
      </c>
      <c r="F35" s="11"/>
      <c r="G35" s="10"/>
    </row>
    <row r="36" spans="2:11" x14ac:dyDescent="0.25">
      <c r="B36" s="9"/>
      <c r="C36" s="43"/>
      <c r="F36" s="11"/>
      <c r="G36" s="10"/>
      <c r="H36" s="33"/>
    </row>
    <row r="37" spans="2:11" x14ac:dyDescent="0.25">
      <c r="B37" s="9"/>
      <c r="C37" s="44"/>
      <c r="F37" s="11"/>
      <c r="G37" s="10"/>
      <c r="H37" s="33"/>
    </row>
    <row r="38" spans="2:11" x14ac:dyDescent="0.25">
      <c r="B38" s="9"/>
      <c r="C38" s="44"/>
      <c r="E38" s="11"/>
      <c r="F38" s="11"/>
      <c r="G38" s="10"/>
      <c r="H38" s="33"/>
      <c r="K38" s="33">
        <v>150</v>
      </c>
    </row>
    <row r="39" spans="2:11" x14ac:dyDescent="0.25">
      <c r="B39" s="9"/>
      <c r="C39" s="42" t="s">
        <v>31</v>
      </c>
      <c r="D39" s="85" t="s">
        <v>32</v>
      </c>
      <c r="E39" s="85"/>
      <c r="F39" s="11"/>
      <c r="G39" s="10"/>
      <c r="H39" s="33"/>
      <c r="K39" s="1">
        <f>+K38*25.65%</f>
        <v>38.475000000000001</v>
      </c>
    </row>
    <row r="40" spans="2:11" x14ac:dyDescent="0.25">
      <c r="B40" s="9"/>
      <c r="C40" s="42" t="s">
        <v>33</v>
      </c>
      <c r="D40" s="83" t="s">
        <v>34</v>
      </c>
      <c r="E40" s="83"/>
      <c r="F40" s="11"/>
      <c r="G40" s="10"/>
      <c r="H40" s="33"/>
      <c r="K40" s="1">
        <f>+K39*15%</f>
        <v>5.7712500000000002</v>
      </c>
    </row>
    <row r="41" spans="2:11" x14ac:dyDescent="0.25">
      <c r="B41" s="9"/>
      <c r="C41" s="44" t="s">
        <v>35</v>
      </c>
      <c r="D41" s="1"/>
      <c r="E41" s="1"/>
      <c r="F41" s="11"/>
      <c r="G41" s="10"/>
      <c r="H41" s="33"/>
    </row>
    <row r="42" spans="2:11" x14ac:dyDescent="0.25">
      <c r="B42" s="9"/>
      <c r="C42" s="44" t="s">
        <v>36</v>
      </c>
      <c r="E42" s="11"/>
      <c r="F42" s="11"/>
      <c r="G42" s="10"/>
      <c r="H42" s="33"/>
    </row>
    <row r="43" spans="2:11" x14ac:dyDescent="0.25">
      <c r="B43" s="9"/>
      <c r="C43" s="44"/>
      <c r="E43" s="11"/>
      <c r="F43" s="11"/>
      <c r="G43" s="10"/>
      <c r="H43" s="33"/>
    </row>
    <row r="44" spans="2:11" x14ac:dyDescent="0.25">
      <c r="B44" s="9"/>
      <c r="C44" s="1" t="s">
        <v>37</v>
      </c>
      <c r="F44" s="11"/>
      <c r="G44" s="10"/>
      <c r="H44" s="33"/>
    </row>
    <row r="45" spans="2:11" x14ac:dyDescent="0.25">
      <c r="B45" s="9"/>
      <c r="C45" s="43" t="s">
        <v>38</v>
      </c>
      <c r="D45" s="78" t="s">
        <v>39</v>
      </c>
      <c r="E45" s="78"/>
      <c r="F45" s="11"/>
      <c r="G45" s="10"/>
    </row>
    <row r="46" spans="2:11" x14ac:dyDescent="0.25">
      <c r="B46" s="9"/>
      <c r="D46" s="1"/>
      <c r="E46" s="42"/>
      <c r="F46" s="11"/>
      <c r="G46" s="10"/>
      <c r="H46" s="45"/>
    </row>
    <row r="47" spans="2:11" x14ac:dyDescent="0.25">
      <c r="B47" s="9"/>
      <c r="D47" s="1"/>
      <c r="E47" s="1"/>
      <c r="F47" s="11"/>
      <c r="G47" s="10"/>
      <c r="H47" s="45"/>
    </row>
    <row r="48" spans="2:11" x14ac:dyDescent="0.25">
      <c r="B48" s="9"/>
      <c r="D48" s="75"/>
      <c r="E48" s="75"/>
      <c r="F48" s="11"/>
      <c r="G48" s="10"/>
      <c r="H48" s="45"/>
    </row>
    <row r="49" spans="2:8" x14ac:dyDescent="0.25">
      <c r="B49" s="86" t="s">
        <v>62</v>
      </c>
      <c r="C49" s="87"/>
      <c r="D49" s="87"/>
      <c r="E49" s="87"/>
      <c r="F49" s="87"/>
      <c r="G49" s="88"/>
    </row>
    <row r="50" spans="2:8" x14ac:dyDescent="0.25">
      <c r="B50" s="82" t="s">
        <v>41</v>
      </c>
      <c r="C50" s="83"/>
      <c r="D50" s="83"/>
      <c r="E50" s="83"/>
      <c r="F50" s="83"/>
      <c r="G50" s="84"/>
      <c r="H50" s="45"/>
    </row>
    <row r="51" spans="2:8" ht="16.5" thickBot="1" x14ac:dyDescent="0.3">
      <c r="B51" s="46"/>
      <c r="C51" s="89"/>
      <c r="D51" s="89"/>
      <c r="E51" s="76"/>
      <c r="F51" s="48"/>
      <c r="G51" s="49"/>
      <c r="H51" s="45"/>
    </row>
    <row r="52" spans="2:8" ht="16.5" thickTop="1" x14ac:dyDescent="0.25">
      <c r="C52" s="77"/>
      <c r="E52" s="1"/>
    </row>
  </sheetData>
  <mergeCells count="9">
    <mergeCell ref="B49:G49"/>
    <mergeCell ref="B50:G50"/>
    <mergeCell ref="C51:D51"/>
    <mergeCell ref="C3:F3"/>
    <mergeCell ref="C4:F4"/>
    <mergeCell ref="C5:F5"/>
    <mergeCell ref="D39:E39"/>
    <mergeCell ref="D40:E40"/>
    <mergeCell ref="D45:E45"/>
  </mergeCells>
  <pageMargins left="0.23622047244094491" right="0.11811023622047245" top="0.43307086614173229" bottom="0.11811023622047245" header="0.11811023622047245" footer="0.31496062992125984"/>
  <pageSetup paperSize="9"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BS</vt:lpstr>
      <vt:lpstr>PL</vt:lpstr>
      <vt:lpstr>BS!Print_Area</vt:lpstr>
      <vt:lpstr>PL!Print_Area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 H, ASHWINI</dc:creator>
  <cp:lastModifiedBy>SADANAND REDDY</cp:lastModifiedBy>
  <dcterms:created xsi:type="dcterms:W3CDTF">2023-08-31T08:16:20Z</dcterms:created>
  <dcterms:modified xsi:type="dcterms:W3CDTF">2023-09-26T11:58:02Z</dcterms:modified>
</cp:coreProperties>
</file>